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Потери 2020 г" sheetId="1" r:id="rId1"/>
  </sheets>
  <definedNames>
    <definedName name="_xlnm.Print_Area" localSheetId="0">'Потери 2020 г'!$A$1:$R$25</definedName>
  </definedNames>
  <calcPr fullCalcOnLoad="1"/>
</workbook>
</file>

<file path=xl/sharedStrings.xml><?xml version="1.0" encoding="utf-8"?>
<sst xmlns="http://schemas.openxmlformats.org/spreadsheetml/2006/main" count="44" uniqueCount="43">
  <si>
    <t>Наименование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</si>
  <si>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</si>
  <si>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</si>
  <si>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</si>
  <si>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</si>
  <si>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</si>
  <si>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</si>
  <si>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</si>
  <si>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</si>
  <si>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</si>
  <si>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</si>
  <si>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</si>
  <si>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</si>
  <si>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Объёмы</t>
  </si>
  <si>
    <t>То же  в %%</t>
  </si>
  <si>
    <t>Итого:</t>
  </si>
  <si>
    <t>Отпущено  из  сети (кВтч)</t>
  </si>
  <si>
    <t>из  них:</t>
  </si>
  <si>
    <t>нормативные</t>
  </si>
  <si>
    <t>сверхнормативные</t>
  </si>
  <si>
    <t>нерегулируемая цена для сверхплановых потерь</t>
  </si>
  <si>
    <t>Итого  затраты  на  покупку  потерь ( без НДС)</t>
  </si>
  <si>
    <t>Примечание</t>
  </si>
  <si>
    <t>СН-2</t>
  </si>
  <si>
    <t>НН</t>
  </si>
  <si>
    <t>5.2.</t>
  </si>
  <si>
    <t>5.3.</t>
  </si>
  <si>
    <t>5.4.</t>
  </si>
  <si>
    <t>Нерегулируемая  цена для  нормативных потерь</t>
  </si>
  <si>
    <t>затраты  на  нормативные  потери</t>
  </si>
  <si>
    <t>затраты  на  сверхнормативные  потери</t>
  </si>
  <si>
    <t>Потери</t>
  </si>
  <si>
    <t xml:space="preserve">О закупке УМПП "Горэлектросеть" ЗАТО Александровск электрической энергии для компенсации потерь возникающих в электричекских сетях и её стоимости </t>
  </si>
  <si>
    <t>Договор купли-продажи электричекой энергии в целях компенсации потерь возникающих в электрических сетях №5160100002 от 02.02.2015  с Филиал "КолАтомЭнергоСбыт" АО "АтомЭнергоСбыт"</t>
  </si>
  <si>
    <t>в том числе отпуск в ССО (тыс. кВтч)</t>
  </si>
  <si>
    <t>Потери, всего (тыс. кВтч)</t>
  </si>
  <si>
    <t>Потери (тыс. кВтч)</t>
  </si>
  <si>
    <t>Затраты  на  покупку  потерь (тыс. руб)</t>
  </si>
  <si>
    <t>Всего затрат  на  покупку  технологического расхода    потерь  электроэнергии с НДС (тыс. руб)</t>
  </si>
  <si>
    <t>Тарифы на потери  (без  НДС) (руб./кВтч)</t>
  </si>
  <si>
    <t>Поступило  в сеть (кВтч)</t>
  </si>
  <si>
    <t>Собственное потребление (кВтч)</t>
  </si>
  <si>
    <t>ФАКТ  2020 год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</si>
</sst>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000000"/>
    <numFmt numFmtId="197" formatCode="[$-FC19]d\ mmmm\ yyyy\ &quot;г.&quot;"/>
    <numFmt numFmtId="198" formatCode="#,##0.000000"/>
    <numFmt numFmtId="199" formatCode="_-* #,##0_р_._-;\-* #,##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center" wrapText="1"/>
    </xf>
    <xf numFmtId="3" fontId="45" fillId="0" borderId="10" xfId="0" applyNumberFormat="1" applyFont="1" applyBorder="1" applyAlignment="1">
      <alignment/>
    </xf>
    <xf numFmtId="2" fontId="45" fillId="0" borderId="0" xfId="0" applyNumberFormat="1" applyFont="1" applyAlignment="1">
      <alignment/>
    </xf>
    <xf numFmtId="3" fontId="45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0" fontId="4" fillId="0" borderId="0" xfId="0" applyFont="1" applyAlignment="1">
      <alignment/>
    </xf>
    <xf numFmtId="182" fontId="45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6" fillId="5" borderId="10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vertical="center" wrapText="1"/>
    </xf>
    <xf numFmtId="0" fontId="46" fillId="5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/>
    </xf>
    <xf numFmtId="2" fontId="49" fillId="5" borderId="10" xfId="0" applyNumberFormat="1" applyFont="1" applyFill="1" applyBorder="1" applyAlignment="1">
      <alignment/>
    </xf>
    <xf numFmtId="0" fontId="46" fillId="5" borderId="12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0" xfId="0" applyFont="1" applyFill="1" applyBorder="1" applyAlignment="1">
      <alignment horizontal="center" vertical="center" wrapText="1"/>
    </xf>
    <xf numFmtId="4" fontId="45" fillId="0" borderId="10" xfId="0" applyNumberFormat="1" applyFont="1" applyBorder="1" applyAlignment="1">
      <alignment/>
    </xf>
    <xf numFmtId="198" fontId="45" fillId="0" borderId="10" xfId="0" applyNumberFormat="1" applyFont="1" applyBorder="1" applyAlignment="1">
      <alignment/>
    </xf>
    <xf numFmtId="0" fontId="46" fillId="5" borderId="11" xfId="0" applyFont="1" applyFill="1" applyBorder="1" applyAlignment="1">
      <alignment horizontal="center" vertical="center" wrapText="1"/>
    </xf>
    <xf numFmtId="0" fontId="46" fillId="5" borderId="15" xfId="0" applyFont="1" applyFill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 vertical="center" wrapText="1"/>
    </xf>
    <xf numFmtId="0" fontId="46" fillId="5" borderId="16" xfId="0" applyFont="1" applyFill="1" applyBorder="1" applyAlignment="1">
      <alignment horizontal="center" vertical="center" wrapText="1"/>
    </xf>
    <xf numFmtId="0" fontId="46" fillId="5" borderId="17" xfId="0" applyFont="1" applyFill="1" applyBorder="1" applyAlignment="1">
      <alignment horizontal="center" vertical="center" wrapText="1"/>
    </xf>
    <xf numFmtId="0" fontId="46" fillId="5" borderId="18" xfId="0" applyFont="1" applyFill="1" applyBorder="1" applyAlignment="1">
      <alignment horizontal="center" vertical="center" wrapText="1"/>
    </xf>
    <xf numFmtId="0" fontId="46" fillId="5" borderId="19" xfId="0" applyFont="1" applyFill="1" applyBorder="1" applyAlignment="1">
      <alignment horizontal="center" vertical="center" wrapText="1"/>
    </xf>
    <xf numFmtId="0" fontId="46" fillId="5" borderId="20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11" xfId="0" applyFont="1" applyFill="1" applyBorder="1" applyAlignment="1">
      <alignment horizontal="center" vertical="center" textRotation="90" wrapText="1"/>
    </xf>
    <xf numFmtId="0" fontId="46" fillId="5" borderId="15" xfId="0" applyFont="1" applyFill="1" applyBorder="1" applyAlignment="1">
      <alignment horizontal="center" vertical="center" textRotation="90" wrapText="1"/>
    </xf>
    <xf numFmtId="0" fontId="46" fillId="5" borderId="13" xfId="0" applyFont="1" applyFill="1" applyBorder="1" applyAlignment="1">
      <alignment horizontal="center" vertical="center" textRotation="90" wrapText="1"/>
    </xf>
    <xf numFmtId="0" fontId="46" fillId="5" borderId="12" xfId="0" applyFont="1" applyFill="1" applyBorder="1" applyAlignment="1">
      <alignment horizontal="center" vertical="center" wrapText="1"/>
    </xf>
    <xf numFmtId="0" fontId="46" fillId="5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6" fillId="5" borderId="22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T29"/>
  <sheetViews>
    <sheetView tabSelected="1" zoomScalePageLayoutView="0" workbookViewId="0" topLeftCell="A1">
      <selection activeCell="N16" sqref="N16"/>
    </sheetView>
  </sheetViews>
  <sheetFormatPr defaultColWidth="9.140625" defaultRowHeight="15" outlineLevelRow="1"/>
  <cols>
    <col min="1" max="1" width="14.28125" style="1" customWidth="1"/>
    <col min="2" max="4" width="13.7109375" style="1" customWidth="1"/>
    <col min="5" max="5" width="14.8515625" style="1" customWidth="1"/>
    <col min="6" max="10" width="13.7109375" style="1" customWidth="1"/>
    <col min="11" max="11" width="15.28125" style="1" customWidth="1"/>
    <col min="12" max="12" width="11.28125" style="1" customWidth="1"/>
    <col min="13" max="13" width="9.57421875" style="1" customWidth="1"/>
    <col min="14" max="14" width="15.00390625" style="1" customWidth="1"/>
    <col min="15" max="15" width="16.140625" style="1" customWidth="1"/>
    <col min="16" max="16" width="16.7109375" style="1" customWidth="1"/>
    <col min="17" max="17" width="17.28125" style="1" customWidth="1"/>
    <col min="18" max="18" width="25.28125" style="1" customWidth="1"/>
    <col min="19" max="19" width="9.140625" style="1" customWidth="1"/>
    <col min="20" max="20" width="11.28125" style="1" bestFit="1" customWidth="1"/>
    <col min="21" max="16384" width="9.140625" style="1" customWidth="1"/>
  </cols>
  <sheetData>
    <row r="1" spans="1:13" ht="18.7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8" ht="53.25" customHeight="1">
      <c r="A2" s="41" t="s">
        <v>32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9:11" ht="18.75">
      <c r="I3" s="39" t="s">
        <v>42</v>
      </c>
      <c r="J3" s="39"/>
      <c r="K3" s="39"/>
    </row>
    <row r="5" spans="1:18" ht="18.75" customHeight="1">
      <c r="A5" s="24" t="s">
        <v>0</v>
      </c>
      <c r="B5" s="36" t="s">
        <v>13</v>
      </c>
      <c r="C5" s="40"/>
      <c r="D5" s="40"/>
      <c r="E5" s="40"/>
      <c r="F5" s="40"/>
      <c r="G5" s="40"/>
      <c r="H5" s="40"/>
      <c r="I5" s="40"/>
      <c r="J5" s="40"/>
      <c r="K5" s="37"/>
      <c r="L5" s="27" t="s">
        <v>39</v>
      </c>
      <c r="M5" s="29"/>
      <c r="N5" s="27" t="s">
        <v>37</v>
      </c>
      <c r="O5" s="28"/>
      <c r="P5" s="29"/>
      <c r="Q5" s="24" t="s">
        <v>38</v>
      </c>
      <c r="R5" s="24" t="s">
        <v>22</v>
      </c>
    </row>
    <row r="6" spans="1:18" ht="17.25" customHeight="1">
      <c r="A6" s="25"/>
      <c r="B6" s="33" t="s">
        <v>40</v>
      </c>
      <c r="C6" s="33" t="s">
        <v>41</v>
      </c>
      <c r="D6" s="33" t="s">
        <v>16</v>
      </c>
      <c r="E6" s="33" t="s">
        <v>34</v>
      </c>
      <c r="F6" s="27" t="s">
        <v>31</v>
      </c>
      <c r="G6" s="28"/>
      <c r="H6" s="28"/>
      <c r="I6" s="29"/>
      <c r="J6" s="36" t="s">
        <v>17</v>
      </c>
      <c r="K6" s="37"/>
      <c r="L6" s="30"/>
      <c r="M6" s="32"/>
      <c r="N6" s="30"/>
      <c r="O6" s="31"/>
      <c r="P6" s="32"/>
      <c r="Q6" s="25"/>
      <c r="R6" s="25"/>
    </row>
    <row r="7" spans="1:18" ht="29.25" customHeight="1">
      <c r="A7" s="25"/>
      <c r="B7" s="34"/>
      <c r="C7" s="34"/>
      <c r="D7" s="34"/>
      <c r="E7" s="34"/>
      <c r="F7" s="30"/>
      <c r="G7" s="31"/>
      <c r="H7" s="31"/>
      <c r="I7" s="32"/>
      <c r="J7" s="21" t="s">
        <v>18</v>
      </c>
      <c r="K7" s="18" t="s">
        <v>19</v>
      </c>
      <c r="L7" s="33" t="s">
        <v>28</v>
      </c>
      <c r="M7" s="33" t="s">
        <v>20</v>
      </c>
      <c r="N7" s="33" t="s">
        <v>29</v>
      </c>
      <c r="O7" s="33" t="s">
        <v>30</v>
      </c>
      <c r="P7" s="33" t="s">
        <v>21</v>
      </c>
      <c r="Q7" s="25"/>
      <c r="R7" s="25"/>
    </row>
    <row r="8" spans="1:18" ht="90.75" customHeight="1">
      <c r="A8" s="26"/>
      <c r="B8" s="35"/>
      <c r="C8" s="35"/>
      <c r="D8" s="35"/>
      <c r="E8" s="35"/>
      <c r="F8" s="20" t="s">
        <v>23</v>
      </c>
      <c r="G8" s="19" t="s">
        <v>24</v>
      </c>
      <c r="H8" s="12" t="s">
        <v>35</v>
      </c>
      <c r="I8" s="12" t="s">
        <v>14</v>
      </c>
      <c r="J8" s="19" t="s">
        <v>36</v>
      </c>
      <c r="K8" s="19" t="s">
        <v>36</v>
      </c>
      <c r="L8" s="35"/>
      <c r="M8" s="35"/>
      <c r="N8" s="35"/>
      <c r="O8" s="35"/>
      <c r="P8" s="35"/>
      <c r="Q8" s="26"/>
      <c r="R8" s="26"/>
    </row>
    <row r="9" spans="1:18" ht="12.75" customHeight="1">
      <c r="A9" s="11">
        <v>1</v>
      </c>
      <c r="B9" s="11">
        <v>2</v>
      </c>
      <c r="C9" s="11">
        <v>3</v>
      </c>
      <c r="D9" s="11">
        <v>4</v>
      </c>
      <c r="E9" s="11"/>
      <c r="F9" s="11" t="s">
        <v>25</v>
      </c>
      <c r="G9" s="11" t="s">
        <v>26</v>
      </c>
      <c r="H9" s="11" t="s">
        <v>27</v>
      </c>
      <c r="I9" s="11">
        <v>6</v>
      </c>
      <c r="J9" s="11">
        <v>7</v>
      </c>
      <c r="K9" s="11">
        <v>9</v>
      </c>
      <c r="L9" s="11">
        <v>11</v>
      </c>
      <c r="M9" s="11">
        <v>12</v>
      </c>
      <c r="N9" s="11">
        <v>13</v>
      </c>
      <c r="O9" s="11">
        <v>14</v>
      </c>
      <c r="P9" s="11">
        <v>15</v>
      </c>
      <c r="Q9" s="13">
        <v>16</v>
      </c>
      <c r="R9" s="13">
        <v>17</v>
      </c>
    </row>
    <row r="10" spans="1:18" ht="15" customHeight="1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  <c r="M10" s="14"/>
      <c r="N10" s="14"/>
      <c r="O10" s="14"/>
      <c r="P10" s="14"/>
      <c r="Q10" s="2"/>
      <c r="R10" s="3"/>
    </row>
    <row r="11" spans="1:18" ht="15">
      <c r="A11" s="2" t="s">
        <v>1</v>
      </c>
      <c r="B11" s="4">
        <v>3212871</v>
      </c>
      <c r="C11" s="4">
        <v>1018</v>
      </c>
      <c r="D11" s="4">
        <v>3002638</v>
      </c>
      <c r="E11" s="4"/>
      <c r="F11" s="4">
        <v>69738</v>
      </c>
      <c r="G11" s="4">
        <v>139477</v>
      </c>
      <c r="H11" s="4">
        <f aca="true" t="shared" si="0" ref="H11:H22">B11-C11-D11</f>
        <v>209215</v>
      </c>
      <c r="I11" s="22">
        <f>H11/B11*100</f>
        <v>6.511777161299037</v>
      </c>
      <c r="J11" s="4">
        <v>209215</v>
      </c>
      <c r="K11" s="4">
        <f>H11-J11</f>
        <v>0</v>
      </c>
      <c r="L11" s="23">
        <v>2.15458</v>
      </c>
      <c r="M11" s="23"/>
      <c r="N11" s="22">
        <f>ROUND(J11*L11,2)</f>
        <v>450770.45</v>
      </c>
      <c r="O11" s="22">
        <f>ROUND(K11*M11,2)</f>
        <v>0</v>
      </c>
      <c r="P11" s="22">
        <f>N11+O11</f>
        <v>450770.45</v>
      </c>
      <c r="Q11" s="22">
        <f>ROUND(N11*1.2,2)+ROUND(O11*1.2,2)</f>
        <v>540924.54</v>
      </c>
      <c r="R11" s="42" t="s">
        <v>33</v>
      </c>
    </row>
    <row r="12" spans="1:18" ht="17.25" customHeight="1">
      <c r="A12" s="2" t="s">
        <v>2</v>
      </c>
      <c r="B12" s="4">
        <v>3067022</v>
      </c>
      <c r="C12" s="4">
        <v>1136</v>
      </c>
      <c r="D12" s="4">
        <v>3003133</v>
      </c>
      <c r="E12" s="4"/>
      <c r="F12" s="4">
        <v>20918</v>
      </c>
      <c r="G12" s="4">
        <v>41835</v>
      </c>
      <c r="H12" s="4">
        <f t="shared" si="0"/>
        <v>62753</v>
      </c>
      <c r="I12" s="22">
        <f>H12/B12*100</f>
        <v>2.0460564025950907</v>
      </c>
      <c r="J12" s="4">
        <v>62753</v>
      </c>
      <c r="K12" s="4">
        <f>H12-J12</f>
        <v>0</v>
      </c>
      <c r="L12" s="23">
        <v>2.29669</v>
      </c>
      <c r="M12" s="23"/>
      <c r="N12" s="22">
        <f aca="true" t="shared" si="1" ref="N12:O22">ROUND(J12*L12,2)</f>
        <v>144124.19</v>
      </c>
      <c r="O12" s="22">
        <f aca="true" t="shared" si="2" ref="O12:O22">ROUND(K12*M12,2)</f>
        <v>0</v>
      </c>
      <c r="P12" s="22">
        <f>N12+O12</f>
        <v>144124.19</v>
      </c>
      <c r="Q12" s="22">
        <f>ROUND(N12*1.2,2)+ROUND(O12*1.2,2)</f>
        <v>172949.03</v>
      </c>
      <c r="R12" s="43"/>
    </row>
    <row r="13" spans="1:18" ht="15">
      <c r="A13" s="2" t="s">
        <v>3</v>
      </c>
      <c r="B13" s="4">
        <v>3054644</v>
      </c>
      <c r="C13" s="4">
        <v>1178</v>
      </c>
      <c r="D13" s="4">
        <v>2733367</v>
      </c>
      <c r="E13" s="4"/>
      <c r="F13" s="4">
        <v>106699</v>
      </c>
      <c r="G13" s="4">
        <v>213400</v>
      </c>
      <c r="H13" s="4">
        <f t="shared" si="0"/>
        <v>320099</v>
      </c>
      <c r="I13" s="22">
        <f aca="true" t="shared" si="3" ref="I13:I22">H13/B13*100</f>
        <v>10.47909347210346</v>
      </c>
      <c r="J13" s="4">
        <v>261000</v>
      </c>
      <c r="K13" s="4">
        <f aca="true" t="shared" si="4" ref="K13:K22">H13-J13</f>
        <v>59099</v>
      </c>
      <c r="L13" s="23">
        <v>2.17681</v>
      </c>
      <c r="M13" s="23">
        <v>2.24662</v>
      </c>
      <c r="N13" s="22">
        <f t="shared" si="1"/>
        <v>568147.41</v>
      </c>
      <c r="O13" s="22">
        <f t="shared" si="2"/>
        <v>132773</v>
      </c>
      <c r="P13" s="22">
        <f aca="true" t="shared" si="5" ref="P13:P22">N13+O13</f>
        <v>700920.41</v>
      </c>
      <c r="Q13" s="22">
        <f>ROUND(N13*1.2,2)+ROUND(O13*1.2,2)</f>
        <v>841104.49</v>
      </c>
      <c r="R13" s="43"/>
    </row>
    <row r="14" spans="1:18" ht="15" customHeight="1">
      <c r="A14" s="2" t="s">
        <v>4</v>
      </c>
      <c r="B14" s="4">
        <v>2767790</v>
      </c>
      <c r="C14" s="4">
        <v>952</v>
      </c>
      <c r="D14" s="4">
        <v>2575418</v>
      </c>
      <c r="E14" s="4"/>
      <c r="F14" s="4">
        <v>63806</v>
      </c>
      <c r="G14" s="4">
        <v>127614</v>
      </c>
      <c r="H14" s="4">
        <f t="shared" si="0"/>
        <v>191420</v>
      </c>
      <c r="I14" s="22">
        <f t="shared" si="3"/>
        <v>6.915987123300539</v>
      </c>
      <c r="J14" s="4">
        <v>67000</v>
      </c>
      <c r="K14" s="4">
        <f>H14-J14</f>
        <v>124420</v>
      </c>
      <c r="L14" s="23">
        <v>2.08756</v>
      </c>
      <c r="M14" s="23">
        <v>2.15737</v>
      </c>
      <c r="N14" s="22">
        <f t="shared" si="1"/>
        <v>139866.52</v>
      </c>
      <c r="O14" s="22">
        <f t="shared" si="2"/>
        <v>268419.98</v>
      </c>
      <c r="P14" s="22">
        <f t="shared" si="5"/>
        <v>408286.5</v>
      </c>
      <c r="Q14" s="22">
        <f aca="true" t="shared" si="6" ref="Q14:Q22">ROUND(N14*1.2,2)+ROUND(O14*1.2,2)</f>
        <v>489943.8</v>
      </c>
      <c r="R14" s="43"/>
    </row>
    <row r="15" spans="1:18" ht="15">
      <c r="A15" s="2" t="s">
        <v>5</v>
      </c>
      <c r="B15" s="4">
        <v>2565421</v>
      </c>
      <c r="C15" s="4">
        <v>781</v>
      </c>
      <c r="D15" s="4">
        <f>2415633-C15</f>
        <v>2414852</v>
      </c>
      <c r="E15" s="4"/>
      <c r="F15" s="4">
        <v>49929</v>
      </c>
      <c r="G15" s="4">
        <v>99859</v>
      </c>
      <c r="H15" s="4">
        <f t="shared" si="0"/>
        <v>149788</v>
      </c>
      <c r="I15" s="22">
        <f t="shared" si="3"/>
        <v>5.838729783532606</v>
      </c>
      <c r="J15" s="4">
        <v>149788</v>
      </c>
      <c r="K15" s="4">
        <f t="shared" si="4"/>
        <v>0</v>
      </c>
      <c r="L15" s="23">
        <v>2.13101</v>
      </c>
      <c r="M15" s="23"/>
      <c r="N15" s="22">
        <f t="shared" si="1"/>
        <v>319199.73</v>
      </c>
      <c r="O15" s="22">
        <f t="shared" si="2"/>
        <v>0</v>
      </c>
      <c r="P15" s="22">
        <f t="shared" si="5"/>
        <v>319199.73</v>
      </c>
      <c r="Q15" s="22">
        <f>ROUND(N15*1.2,2)+ROUND(O15*1.2,2)</f>
        <v>383039.68</v>
      </c>
      <c r="R15" s="43"/>
    </row>
    <row r="16" spans="1:18" ht="15">
      <c r="A16" s="2" t="s">
        <v>6</v>
      </c>
      <c r="B16" s="4">
        <v>2584709</v>
      </c>
      <c r="C16" s="4">
        <v>857</v>
      </c>
      <c r="D16" s="4">
        <f>2321792-C16</f>
        <v>2320935</v>
      </c>
      <c r="E16" s="4"/>
      <c r="F16" s="4">
        <v>87639</v>
      </c>
      <c r="G16" s="4">
        <v>175278</v>
      </c>
      <c r="H16" s="4">
        <f t="shared" si="0"/>
        <v>262917</v>
      </c>
      <c r="I16" s="22">
        <f t="shared" si="3"/>
        <v>10.172015495748264</v>
      </c>
      <c r="J16" s="4">
        <v>135000</v>
      </c>
      <c r="K16" s="4">
        <f t="shared" si="4"/>
        <v>127917</v>
      </c>
      <c r="L16" s="23">
        <v>2.26152</v>
      </c>
      <c r="M16" s="23">
        <v>2.33133</v>
      </c>
      <c r="N16" s="22">
        <f t="shared" si="1"/>
        <v>305305.2</v>
      </c>
      <c r="O16" s="22">
        <f t="shared" si="2"/>
        <v>298216.74</v>
      </c>
      <c r="P16" s="22">
        <f t="shared" si="5"/>
        <v>603521.94</v>
      </c>
      <c r="Q16" s="22">
        <f t="shared" si="6"/>
        <v>724226.3300000001</v>
      </c>
      <c r="R16" s="43"/>
    </row>
    <row r="17" spans="1:20" ht="15">
      <c r="A17" s="2" t="s">
        <v>7</v>
      </c>
      <c r="B17" s="4"/>
      <c r="C17" s="4"/>
      <c r="D17" s="4"/>
      <c r="E17" s="4"/>
      <c r="F17" s="4"/>
      <c r="G17" s="4"/>
      <c r="H17" s="4">
        <f t="shared" si="0"/>
        <v>0</v>
      </c>
      <c r="I17" s="22" t="e">
        <f t="shared" si="3"/>
        <v>#DIV/0!</v>
      </c>
      <c r="J17" s="4">
        <v>59000</v>
      </c>
      <c r="K17" s="4">
        <f t="shared" si="4"/>
        <v>-59000</v>
      </c>
      <c r="L17" s="23"/>
      <c r="M17" s="23"/>
      <c r="N17" s="22">
        <f t="shared" si="1"/>
        <v>0</v>
      </c>
      <c r="O17" s="22">
        <f t="shared" si="2"/>
        <v>0</v>
      </c>
      <c r="P17" s="22">
        <f t="shared" si="5"/>
        <v>0</v>
      </c>
      <c r="Q17" s="22">
        <f t="shared" si="6"/>
        <v>0</v>
      </c>
      <c r="R17" s="43"/>
      <c r="T17" s="5"/>
    </row>
    <row r="18" spans="1:18" ht="15" customHeight="1">
      <c r="A18" s="2" t="s">
        <v>8</v>
      </c>
      <c r="B18" s="4"/>
      <c r="C18" s="4"/>
      <c r="D18" s="4"/>
      <c r="E18" s="4"/>
      <c r="F18" s="4"/>
      <c r="G18" s="4"/>
      <c r="H18" s="4">
        <f t="shared" si="0"/>
        <v>0</v>
      </c>
      <c r="I18" s="22" t="e">
        <f t="shared" si="3"/>
        <v>#DIV/0!</v>
      </c>
      <c r="J18" s="4">
        <v>411000</v>
      </c>
      <c r="K18" s="4">
        <f t="shared" si="4"/>
        <v>-411000</v>
      </c>
      <c r="L18" s="23"/>
      <c r="M18" s="23"/>
      <c r="N18" s="22">
        <f t="shared" si="1"/>
        <v>0</v>
      </c>
      <c r="O18" s="22">
        <f t="shared" si="1"/>
        <v>0</v>
      </c>
      <c r="P18" s="22">
        <f t="shared" si="5"/>
        <v>0</v>
      </c>
      <c r="Q18" s="22">
        <f t="shared" si="6"/>
        <v>0</v>
      </c>
      <c r="R18" s="43"/>
    </row>
    <row r="19" spans="1:18" ht="15">
      <c r="A19" s="2" t="s">
        <v>9</v>
      </c>
      <c r="B19" s="4"/>
      <c r="C19" s="4"/>
      <c r="D19" s="4"/>
      <c r="E19" s="4"/>
      <c r="F19" s="4"/>
      <c r="G19" s="4"/>
      <c r="H19" s="4">
        <f t="shared" si="0"/>
        <v>0</v>
      </c>
      <c r="I19" s="22" t="e">
        <f t="shared" si="3"/>
        <v>#DIV/0!</v>
      </c>
      <c r="J19" s="4">
        <v>66000</v>
      </c>
      <c r="K19" s="4">
        <f t="shared" si="4"/>
        <v>-66000</v>
      </c>
      <c r="L19" s="23"/>
      <c r="M19" s="23"/>
      <c r="N19" s="22">
        <f t="shared" si="1"/>
        <v>0</v>
      </c>
      <c r="O19" s="22">
        <f t="shared" si="2"/>
        <v>0</v>
      </c>
      <c r="P19" s="22">
        <f t="shared" si="5"/>
        <v>0</v>
      </c>
      <c r="Q19" s="22">
        <f t="shared" si="6"/>
        <v>0</v>
      </c>
      <c r="R19" s="43"/>
    </row>
    <row r="20" spans="1:18" ht="15" outlineLevel="1">
      <c r="A20" s="2" t="s">
        <v>10</v>
      </c>
      <c r="B20" s="4"/>
      <c r="C20" s="4"/>
      <c r="D20" s="4"/>
      <c r="E20" s="4"/>
      <c r="F20" s="4"/>
      <c r="G20" s="4"/>
      <c r="H20" s="4">
        <f t="shared" si="0"/>
        <v>0</v>
      </c>
      <c r="I20" s="22" t="e">
        <f t="shared" si="3"/>
        <v>#DIV/0!</v>
      </c>
      <c r="J20" s="4">
        <v>171000</v>
      </c>
      <c r="K20" s="4">
        <f t="shared" si="4"/>
        <v>-171000</v>
      </c>
      <c r="L20" s="23"/>
      <c r="M20" s="23"/>
      <c r="N20" s="22">
        <f t="shared" si="1"/>
        <v>0</v>
      </c>
      <c r="O20" s="22">
        <f>ROUND(K20*M20,2)</f>
        <v>0</v>
      </c>
      <c r="P20" s="22">
        <f t="shared" si="5"/>
        <v>0</v>
      </c>
      <c r="Q20" s="22">
        <f t="shared" si="6"/>
        <v>0</v>
      </c>
      <c r="R20" s="43"/>
    </row>
    <row r="21" spans="1:18" ht="15" outlineLevel="1">
      <c r="A21" s="2" t="s">
        <v>11</v>
      </c>
      <c r="B21" s="4"/>
      <c r="C21" s="4"/>
      <c r="D21" s="4"/>
      <c r="E21" s="4"/>
      <c r="F21" s="4"/>
      <c r="G21" s="4"/>
      <c r="H21" s="4">
        <f t="shared" si="0"/>
        <v>0</v>
      </c>
      <c r="I21" s="22" t="e">
        <f t="shared" si="3"/>
        <v>#DIV/0!</v>
      </c>
      <c r="J21" s="4">
        <v>119000</v>
      </c>
      <c r="K21" s="4">
        <f t="shared" si="4"/>
        <v>-119000</v>
      </c>
      <c r="L21" s="23"/>
      <c r="M21" s="23"/>
      <c r="N21" s="22">
        <f t="shared" si="1"/>
        <v>0</v>
      </c>
      <c r="O21" s="22">
        <f t="shared" si="2"/>
        <v>0</v>
      </c>
      <c r="P21" s="22">
        <f t="shared" si="5"/>
        <v>0</v>
      </c>
      <c r="Q21" s="22">
        <f t="shared" si="6"/>
        <v>0</v>
      </c>
      <c r="R21" s="43"/>
    </row>
    <row r="22" spans="1:18" ht="15" customHeight="1" outlineLevel="1">
      <c r="A22" s="2" t="s">
        <v>12</v>
      </c>
      <c r="B22" s="4"/>
      <c r="C22" s="4"/>
      <c r="D22" s="4"/>
      <c r="E22" s="4"/>
      <c r="F22" s="4"/>
      <c r="G22" s="4"/>
      <c r="H22" s="4">
        <f t="shared" si="0"/>
        <v>0</v>
      </c>
      <c r="I22" s="22" t="e">
        <f t="shared" si="3"/>
        <v>#DIV/0!</v>
      </c>
      <c r="J22" s="4">
        <v>364000</v>
      </c>
      <c r="K22" s="4">
        <f t="shared" si="4"/>
        <v>-364000</v>
      </c>
      <c r="L22" s="23"/>
      <c r="M22" s="23"/>
      <c r="N22" s="22">
        <f t="shared" si="1"/>
        <v>0</v>
      </c>
      <c r="O22" s="22">
        <f t="shared" si="2"/>
        <v>0</v>
      </c>
      <c r="P22" s="22">
        <f t="shared" si="5"/>
        <v>0</v>
      </c>
      <c r="Q22" s="22">
        <f t="shared" si="6"/>
        <v>0</v>
      </c>
      <c r="R22" s="44"/>
    </row>
    <row r="23" spans="1:18" ht="20.25" customHeight="1">
      <c r="A23" s="16" t="s">
        <v>15</v>
      </c>
      <c r="B23" s="4">
        <f>SUM(B11:B22)</f>
        <v>17252457</v>
      </c>
      <c r="C23" s="4">
        <f aca="true" t="shared" si="7" ref="C23:H23">SUM(C11:C22)</f>
        <v>5922</v>
      </c>
      <c r="D23" s="4">
        <f>SUM(D11:D22)</f>
        <v>16050343</v>
      </c>
      <c r="E23" s="4">
        <f t="shared" si="7"/>
        <v>0</v>
      </c>
      <c r="F23" s="4">
        <f t="shared" si="7"/>
        <v>398729</v>
      </c>
      <c r="G23" s="4">
        <f t="shared" si="7"/>
        <v>797463</v>
      </c>
      <c r="H23" s="4">
        <f t="shared" si="7"/>
        <v>1196192</v>
      </c>
      <c r="I23" s="22">
        <f>H23/B23*100</f>
        <v>6.933458811113106</v>
      </c>
      <c r="J23" s="4">
        <f>SUM(J11:J22)</f>
        <v>2074756</v>
      </c>
      <c r="K23" s="4">
        <f>SUM(K11:K22)</f>
        <v>-878564</v>
      </c>
      <c r="L23" s="23">
        <f>N23/J23</f>
        <v>0.9289832153756875</v>
      </c>
      <c r="M23" s="23">
        <f>O23/K23</f>
        <v>-0.7960828351719397</v>
      </c>
      <c r="N23" s="22">
        <f>SUM(N11:N22)</f>
        <v>1927413.5</v>
      </c>
      <c r="O23" s="22">
        <f>SUM(O11:O22)</f>
        <v>699409.72</v>
      </c>
      <c r="P23" s="22">
        <f>SUM(P11:P22)</f>
        <v>2626823.2199999997</v>
      </c>
      <c r="Q23" s="22">
        <f>SUM(Q11:Q22)</f>
        <v>3152187.87</v>
      </c>
      <c r="R23" s="17"/>
    </row>
    <row r="24" ht="15">
      <c r="D24" s="6"/>
    </row>
    <row r="25" spans="4:16" ht="15">
      <c r="D25" s="6"/>
      <c r="G25" s="6"/>
      <c r="P25" s="5"/>
    </row>
    <row r="26" spans="4:18" ht="15" customHeight="1">
      <c r="D26" s="6"/>
      <c r="F26" s="6"/>
      <c r="H26" s="7"/>
      <c r="J26" s="8"/>
      <c r="N26" s="5"/>
      <c r="O26" s="5"/>
      <c r="P26" s="7"/>
      <c r="R26" s="9"/>
    </row>
    <row r="27" spans="4:16" ht="15">
      <c r="D27" s="6"/>
      <c r="P27" s="10"/>
    </row>
    <row r="28" ht="15">
      <c r="N28" s="5"/>
    </row>
    <row r="29" ht="15">
      <c r="N29" s="5"/>
    </row>
  </sheetData>
  <sheetProtection/>
  <mergeCells count="21">
    <mergeCell ref="R11:R22"/>
    <mergeCell ref="R5:R8"/>
    <mergeCell ref="L7:L8"/>
    <mergeCell ref="E6:E8"/>
    <mergeCell ref="M7:M8"/>
    <mergeCell ref="F6:I7"/>
    <mergeCell ref="O7:O8"/>
    <mergeCell ref="B6:B8"/>
    <mergeCell ref="C6:C8"/>
    <mergeCell ref="P7:P8"/>
    <mergeCell ref="N7:N8"/>
    <mergeCell ref="Q5:Q8"/>
    <mergeCell ref="N5:P6"/>
    <mergeCell ref="D6:D8"/>
    <mergeCell ref="J6:K6"/>
    <mergeCell ref="A1:M1"/>
    <mergeCell ref="I3:K3"/>
    <mergeCell ref="A5:A8"/>
    <mergeCell ref="B5:K5"/>
    <mergeCell ref="L5:M6"/>
    <mergeCell ref="A2:R2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Programmist</cp:lastModifiedBy>
  <cp:lastPrinted>2018-01-17T05:54:34Z</cp:lastPrinted>
  <dcterms:created xsi:type="dcterms:W3CDTF">2009-03-31T06:53:37Z</dcterms:created>
  <dcterms:modified xsi:type="dcterms:W3CDTF">2020-07-27T11:58:32Z</dcterms:modified>
  <cp:category/>
  <cp:version/>
  <cp:contentType/>
  <cp:contentStatus/>
</cp:coreProperties>
</file>